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<sst xmlns="http://schemas.openxmlformats.org/spreadsheetml/2006/main" count="449" uniqueCount="203">
  <si>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</si>
  <si>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</si>
  <si>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</si>
  <si>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</si>
  <si>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</si>
  <si>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</si>
  <si>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</si>
  <si>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</si>
  <si>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</si>
  <si>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</si>
  <si>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</si>
  <si>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</si>
  <si>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</si>
  <si>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</si>
  <si>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</si>
  <si>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</si>
  <si>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</si>
  <si>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</si>
  <si>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</si>
  <si>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</si>
  <si>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</si>
  <si>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</si>
  <si>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</si>
  <si>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</si>
  <si>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</si>
  <si>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</si>
  <si>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</si>
  <si>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</si>
  <si>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</si>
  <si>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</si>
  <si>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</si>
  <si>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</si>
  <si>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</si>
  <si>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</si>
  <si>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</si>
  <si>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</si>
  <si>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</si>
  <si>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</si>
  <si>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</si>
  <si>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</si>
  <si>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</si>
  <si>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</si>
  <si>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</si>
  <si>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</si>
  <si>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</si>
  <si>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</si>
  <si>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</si>
  <si>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</si>
  <si>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</si>
  <si>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</si>
  <si>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</si>
  <si>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</si>
  <si>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</si>
  <si>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</si>
  <si>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</si>
  <si>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</si>
  <si>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</si>
  <si>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</si>
  <si>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</si>
  <si>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</si>
  <si>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</si>
  <si>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</si>
  <si>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</si>
  <si>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</si>
  <si>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</si>
  <si>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</si>
  <si>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</si>
  <si>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</si>
  <si>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</si>
  <si>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</si>
  <si>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</si>
  <si>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</si>
  <si>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</si>
  <si>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</si>
  <si>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</si>
  <si>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</si>
  <si>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</si>
  <si>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</si>
  <si>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</si>
  <si>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</si>
  <si>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</si>
  <si>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</si>
  <si>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</si>
  <si>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</si>
  <si>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</si>
  <si>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</si>
  <si>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</si>
  <si>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</si>
  <si>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</si>
  <si>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</si>
  <si>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</si>
  <si>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</si>
  <si>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</si>
  <si>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</si>
  <si>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</si>
  <si>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</si>
  <si>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</si>
  <si>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</si>
  <si>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</si>
  <si>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</si>
  <si>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</si>
  <si>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</si>
  <si>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</si>
  <si>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</si>
  <si>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</si>
  <si>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</si>
  <si>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</si>
  <si>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</si>
  <si>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</si>
  <si>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</si>
  <si>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</si>
  <si>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</si>
  <si>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</si>
  <si>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</si>
  <si>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</si>
  <si>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</si>
  <si>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</si>
  <si>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</si>
  <si>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</si>
  <si>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</si>
  <si>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</si>
  <si>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</si>
  <si>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</si>
  <si>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TX</t>
  </si>
  <si>
    <t>Texas</t>
  </si>
  <si>
    <t>Hartley</t>
  </si>
  <si>
    <t>Suzlon VII</t>
  </si>
  <si>
    <t>Barber Ranch Wind</t>
  </si>
  <si>
    <t>#ND</t>
  </si>
  <si>
    <t>Yes</t>
  </si>
  <si>
    <t>No</t>
  </si>
  <si>
    <t>Suzlon</t>
  </si>
  <si>
    <t>S95/2100</t>
  </si>
  <si>
    <t>Production</t>
  </si>
  <si>
    <t>AK</t>
  </si>
  <si>
    <t>Alaska</t>
  </si>
  <si>
    <t>Bethel</t>
  </si>
  <si>
    <t>Alaska Village Cooperative</t>
  </si>
  <si>
    <t>Bethel Wind</t>
  </si>
  <si>
    <t>Northern Power Systems</t>
  </si>
  <si>
    <t>Northern Power 100 Artic</t>
  </si>
  <si>
    <t>Kotzebue Electric Association</t>
  </si>
  <si>
    <t>Alaska Village Electric Coop</t>
  </si>
  <si>
    <t>Lake Charles</t>
  </si>
  <si>
    <t>RWE</t>
  </si>
  <si>
    <t>Planned</t>
  </si>
  <si>
    <t>Wade Hampton</t>
  </si>
  <si>
    <t>Hooper Bay</t>
  </si>
  <si>
    <t>IL</t>
  </si>
  <si>
    <t>Illinois</t>
  </si>
  <si>
    <t>LaSalle</t>
  </si>
  <si>
    <t>Top Crop</t>
  </si>
  <si>
    <t>Blackstone</t>
  </si>
  <si>
    <t>GE Energy</t>
  </si>
  <si>
    <t>1.5sle</t>
  </si>
  <si>
    <t>EDP Renovaveis</t>
  </si>
  <si>
    <t>Nome Census Area</t>
  </si>
  <si>
    <t>Savoonga</t>
  </si>
  <si>
    <t>Tin City Long Range Radar Station</t>
  </si>
  <si>
    <t>Vestas</t>
  </si>
  <si>
    <t>V27/225</t>
  </si>
  <si>
    <t>Tanadgusix Corp.</t>
  </si>
  <si>
    <t>San Patricio</t>
  </si>
  <si>
    <t>El Algodon Alto</t>
  </si>
  <si>
    <t>V120/2200</t>
  </si>
  <si>
    <t>2022/05</t>
  </si>
  <si>
    <t>MI</t>
  </si>
  <si>
    <t>Michigan</t>
  </si>
  <si>
    <t>Huron</t>
  </si>
  <si>
    <t>Deerfield II</t>
  </si>
  <si>
    <t>Nolan</t>
  </si>
  <si>
    <t>Sweetwater 1 &amp; 2 repowering</t>
  </si>
  <si>
    <t>Repowering</t>
  </si>
  <si>
    <t>Leeward Renewable Energy</t>
  </si>
  <si>
    <t>Leeward Renewable Energy/GE Wind Energy</t>
  </si>
  <si>
    <t>Iberdrola Renewables/Duke Energy</t>
  </si>
  <si>
    <t>2017/12</t>
  </si>
  <si>
    <t>NextEra Energy Resources</t>
  </si>
  <si>
    <t>P.O. Box 14000
Juno Beach, FL 33408-0420</t>
  </si>
  <si>
    <t>561-691-7171</t>
  </si>
  <si>
    <t>media.relations@nexteraenergyresources.com</t>
  </si>
  <si>
    <t>http://www.nexteraenergyresources.com</t>
  </si>
  <si>
    <t>Invenergy</t>
  </si>
  <si>
    <t>One South Wacker Drive
Suite 1800
Chicago, IL 60606</t>
  </si>
  <si>
    <t>312-224-1400</t>
  </si>
  <si>
    <t>312-224-1444</t>
  </si>
  <si>
    <t>https://invenergy.com/</t>
  </si>
  <si>
    <t>Edison Mission Group</t>
  </si>
  <si>
    <t>https://www.nrg.com/</t>
  </si>
  <si>
    <t>AES</t>
  </si>
  <si>
    <t>4300 Wilson Boulevard
11th Floor
Arlington, VA 22203</t>
  </si>
  <si>
    <t>703-522-1315</t>
  </si>
  <si>
    <t>http://www.aes.com</t>
  </si>
  <si>
    <t>First Wind</t>
  </si>
  <si>
    <t>Dewind</t>
  </si>
  <si>
    <t>#NA</t>
  </si>
  <si>
    <t>Doesn't exist anymore</t>
  </si>
  <si>
    <t>4200 Wildwood Parkway--Atlanta--GA 30339</t>
  </si>
  <si>
    <t>+1 678-844-6000</t>
  </si>
  <si>
    <t>https://www.gerenewableenergy.com</t>
  </si>
  <si>
    <t>Active</t>
  </si>
  <si>
    <t>SUREnergy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</si>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</sst>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29" fillId="0" borderId="0" xfId="53" applyAlignment="1">
      <alignment horizontal="left" vertical="top" wrapText="1"/>
      <protection/>
    </xf>
    <xf numFmtId="0" fontId="36" fillId="0" borderId="0" xfId="44" applyAlignment="1">
      <alignment horizontal="left" vertical="top"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49835423"/>
        <c:axId val="45865624"/>
      </c:barChart>
      <c:catAx>
        <c:axId val="498354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5865624"/>
        <c:crosses val="autoZero"/>
        <c:auto val="1"/>
        <c:lblOffset val="100"/>
        <c:tickLblSkip val="2"/>
        <c:noMultiLvlLbl val="0"/>
      </c:catAx>
      <c:valAx>
        <c:axId val="45865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9835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0137433"/>
        <c:axId val="24128034"/>
      </c:barChart>
      <c:catAx>
        <c:axId val="101374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128034"/>
        <c:crosses val="autoZero"/>
        <c:auto val="1"/>
        <c:lblOffset val="100"/>
        <c:tickLblSkip val="2"/>
        <c:noMultiLvlLbl val="0"/>
      </c:catAx>
      <c:valAx>
        <c:axId val="2412803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13743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15825715"/>
        <c:axId val="8213708"/>
      </c:barChart>
      <c:catAx>
        <c:axId val="15825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213708"/>
        <c:crosses val="autoZero"/>
        <c:auto val="1"/>
        <c:lblOffset val="100"/>
        <c:tickLblSkip val="2"/>
        <c:noMultiLvlLbl val="0"/>
      </c:catAx>
      <c:valAx>
        <c:axId val="821370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582571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202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45414.60042824074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373</v>
      </c>
      <c r="B3" s="58" t="s">
        <v>134</v>
      </c>
      <c r="C3" s="58" t="s">
        <v>135</v>
      </c>
      <c r="D3" s="58" t="s">
        <v>136</v>
      </c>
      <c r="E3" s="10" t="s">
        <v>137</v>
      </c>
      <c r="F3" s="15" t="s">
        <v>138</v>
      </c>
      <c r="G3" s="16">
        <v>60.5266845150449</v>
      </c>
      <c r="H3" s="16">
        <v>-165.113042855542</v>
      </c>
      <c r="I3" s="10" t="s">
        <v>128</v>
      </c>
      <c r="J3" s="10" t="s">
        <v>129</v>
      </c>
      <c r="K3" s="15" t="s">
        <v>130</v>
      </c>
      <c r="L3" s="10" t="s">
        <v>139</v>
      </c>
      <c r="M3" s="10" t="s">
        <v>140</v>
      </c>
      <c r="N3" s="10">
        <v>32</v>
      </c>
      <c r="O3" s="10">
        <v>3</v>
      </c>
      <c r="P3" s="15">
        <v>300</v>
      </c>
      <c r="Q3" s="10" t="s">
        <v>141</v>
      </c>
      <c r="R3" s="10" t="s">
        <v>142</v>
      </c>
      <c r="S3" s="15" t="s">
        <v>142</v>
      </c>
      <c r="T3" s="10">
        <v>2005</v>
      </c>
      <c r="U3" s="10" t="s">
        <v>133</v>
      </c>
      <c r="W3" s="48" t="str">
        <f>HYPERLINK("https://www.thewindpower.net/windfarm_en_373.php","Link")</f>
        <v>Link</v>
      </c>
      <c r="X3" s="17">
        <v>43033</v>
      </c>
    </row>
    <row r="4" spans="1:24" ht="12.75">
      <c r="A4" s="10">
        <v>723</v>
      </c>
      <c r="B4" s="58" t="s">
        <v>134</v>
      </c>
      <c r="C4" s="58" t="s">
        <v>135</v>
      </c>
      <c r="D4" s="58" t="s">
        <v>146</v>
      </c>
      <c r="E4" s="10" t="s">
        <v>147</v>
      </c>
      <c r="F4" s="15" t="s">
        <v>128</v>
      </c>
      <c r="G4" s="16">
        <v>61.5357752017347</v>
      </c>
      <c r="H4" s="16">
        <v>-166.096627237542</v>
      </c>
      <c r="I4" s="10" t="s">
        <v>128</v>
      </c>
      <c r="J4" s="10" t="s">
        <v>129</v>
      </c>
      <c r="K4" s="15" t="s">
        <v>130</v>
      </c>
      <c r="L4" s="10" t="s">
        <v>139</v>
      </c>
      <c r="M4" s="10" t="s">
        <v>140</v>
      </c>
      <c r="N4" s="10">
        <v>32</v>
      </c>
      <c r="O4" s="10">
        <v>3</v>
      </c>
      <c r="P4" s="15">
        <v>300</v>
      </c>
      <c r="Q4" s="10" t="s">
        <v>142</v>
      </c>
      <c r="R4" s="10" t="s">
        <v>142</v>
      </c>
      <c r="S4" s="15" t="s">
        <v>142</v>
      </c>
      <c r="T4" s="10">
        <v>2008</v>
      </c>
      <c r="U4" s="10" t="s">
        <v>133</v>
      </c>
      <c r="W4" s="48" t="str">
        <f>HYPERLINK("https://www.thewindpower.net/windfarm_en_723.php","Link")</f>
        <v>Link</v>
      </c>
      <c r="X4" s="17">
        <v>45124</v>
      </c>
    </row>
    <row r="5" spans="1:24" ht="12.75">
      <c r="A5" s="10">
        <v>725</v>
      </c>
      <c r="B5" s="58" t="s">
        <v>134</v>
      </c>
      <c r="C5" s="58" t="s">
        <v>135</v>
      </c>
      <c r="D5" s="58" t="s">
        <v>156</v>
      </c>
      <c r="E5" s="10" t="s">
        <v>157</v>
      </c>
      <c r="F5" s="15" t="s">
        <v>128</v>
      </c>
      <c r="G5" s="16">
        <v>63.6918206</v>
      </c>
      <c r="H5" s="16">
        <v>-170.49897</v>
      </c>
      <c r="I5" s="10" t="s">
        <v>128</v>
      </c>
      <c r="J5" s="10" t="s">
        <v>129</v>
      </c>
      <c r="K5" s="15" t="s">
        <v>130</v>
      </c>
      <c r="L5" s="10" t="s">
        <v>139</v>
      </c>
      <c r="M5" s="10" t="s">
        <v>140</v>
      </c>
      <c r="N5" s="10">
        <v>30</v>
      </c>
      <c r="O5" s="10">
        <v>2</v>
      </c>
      <c r="P5" s="15">
        <v>200</v>
      </c>
      <c r="Q5" s="10" t="s">
        <v>142</v>
      </c>
      <c r="R5" s="10" t="s">
        <v>142</v>
      </c>
      <c r="S5" s="15" t="s">
        <v>142</v>
      </c>
      <c r="T5" s="10">
        <v>2008</v>
      </c>
      <c r="U5" s="10" t="s">
        <v>133</v>
      </c>
      <c r="W5" s="48" t="str">
        <f>HYPERLINK("https://www.thewindpower.net/windfarm_en_725.php","Link")</f>
        <v>Link</v>
      </c>
      <c r="X5" s="17">
        <v>45124</v>
      </c>
    </row>
    <row r="6" spans="1:24" ht="12.75">
      <c r="A6" s="10">
        <v>726</v>
      </c>
      <c r="B6" s="58" t="s">
        <v>134</v>
      </c>
      <c r="C6" s="58" t="s">
        <v>135</v>
      </c>
      <c r="D6" s="58" t="s">
        <v>156</v>
      </c>
      <c r="E6" s="10" t="s">
        <v>158</v>
      </c>
      <c r="F6" s="15" t="s">
        <v>128</v>
      </c>
      <c r="G6" s="16">
        <v>65.5684379</v>
      </c>
      <c r="H6" s="16">
        <v>-167.96316</v>
      </c>
      <c r="I6" s="10" t="s">
        <v>128</v>
      </c>
      <c r="J6" s="10" t="s">
        <v>129</v>
      </c>
      <c r="K6" s="15" t="s">
        <v>130</v>
      </c>
      <c r="L6" s="10" t="s">
        <v>159</v>
      </c>
      <c r="M6" s="10" t="s">
        <v>160</v>
      </c>
      <c r="N6" s="10">
        <v>37</v>
      </c>
      <c r="O6" s="10">
        <v>1</v>
      </c>
      <c r="P6" s="15">
        <v>225</v>
      </c>
      <c r="Q6" s="10" t="s">
        <v>161</v>
      </c>
      <c r="R6" s="10" t="s">
        <v>158</v>
      </c>
      <c r="S6" s="15" t="s">
        <v>158</v>
      </c>
      <c r="T6" s="10">
        <v>2008</v>
      </c>
      <c r="U6" s="10" t="s">
        <v>133</v>
      </c>
      <c r="W6" s="48" t="str">
        <f>HYPERLINK("https://www.thewindpower.net/windfarm_en_726.php","Link")</f>
        <v>Link</v>
      </c>
      <c r="X6" s="17">
        <v>45124</v>
      </c>
    </row>
    <row r="7" spans="1:24" ht="12.75">
      <c r="A7" s="10">
        <v>724</v>
      </c>
      <c r="B7" s="58" t="s">
        <v>148</v>
      </c>
      <c r="C7" s="58" t="s">
        <v>149</v>
      </c>
      <c r="D7" s="58" t="s">
        <v>150</v>
      </c>
      <c r="E7" s="10" t="s">
        <v>151</v>
      </c>
      <c r="F7" s="15" t="s">
        <v>152</v>
      </c>
      <c r="G7" s="16">
        <v>41.1283904</v>
      </c>
      <c r="H7" s="16">
        <v>-88.605587</v>
      </c>
      <c r="I7" s="10" t="s">
        <v>128</v>
      </c>
      <c r="J7" s="10" t="s">
        <v>129</v>
      </c>
      <c r="K7" s="15" t="s">
        <v>130</v>
      </c>
      <c r="L7" s="10" t="s">
        <v>153</v>
      </c>
      <c r="M7" s="10" t="s">
        <v>154</v>
      </c>
      <c r="N7" s="10">
        <v>65</v>
      </c>
      <c r="O7" s="10">
        <v>29</v>
      </c>
      <c r="P7" s="15">
        <v>43500</v>
      </c>
      <c r="Q7" s="10" t="s">
        <v>155</v>
      </c>
      <c r="R7" s="10" t="s">
        <v>155</v>
      </c>
      <c r="S7" s="15" t="s">
        <v>155</v>
      </c>
      <c r="T7" s="10">
        <v>2009</v>
      </c>
      <c r="U7" s="10" t="s">
        <v>133</v>
      </c>
      <c r="W7" s="48" t="str">
        <f>HYPERLINK("https://www.thewindpower.net/windfarm_en_724.php","Link")</f>
        <v>Link</v>
      </c>
      <c r="X7" s="17">
        <v>45286</v>
      </c>
    </row>
    <row r="8" spans="1:24" ht="12.75">
      <c r="A8" s="10">
        <v>1596</v>
      </c>
      <c r="B8" s="58" t="s">
        <v>166</v>
      </c>
      <c r="C8" s="58" t="s">
        <v>167</v>
      </c>
      <c r="D8" s="58" t="s">
        <v>168</v>
      </c>
      <c r="E8" s="10" t="s">
        <v>169</v>
      </c>
      <c r="F8" s="15" t="s">
        <v>128</v>
      </c>
      <c r="G8" s="16">
        <v>43.8448412</v>
      </c>
      <c r="H8" s="16">
        <v>-83.012821</v>
      </c>
      <c r="I8" s="10" t="s">
        <v>128</v>
      </c>
      <c r="J8" s="10" t="s">
        <v>130</v>
      </c>
      <c r="K8" s="15" t="s">
        <v>130</v>
      </c>
      <c r="L8" s="10" t="s">
        <v>128</v>
      </c>
      <c r="M8" s="10" t="s">
        <v>128</v>
      </c>
      <c r="N8" s="10" t="s">
        <v>128</v>
      </c>
      <c r="O8" s="10" t="s">
        <v>128</v>
      </c>
      <c r="P8" s="15">
        <v>112000</v>
      </c>
      <c r="Q8" s="10" t="s">
        <v>128</v>
      </c>
      <c r="R8" s="10" t="s">
        <v>128</v>
      </c>
      <c r="S8" s="15" t="s">
        <v>128</v>
      </c>
      <c r="T8" s="10">
        <v>2023</v>
      </c>
      <c r="U8" s="10" t="s">
        <v>133</v>
      </c>
      <c r="W8" s="48" t="str">
        <f>HYPERLINK("https://www.thewindpower.net/windfarm_en_1596.php","Link")</f>
        <v>Link</v>
      </c>
      <c r="X8" s="17">
        <v>45285</v>
      </c>
    </row>
    <row r="9" spans="1:24" ht="12.75">
      <c r="A9" s="10">
        <v>509</v>
      </c>
      <c r="B9" s="58" t="s">
        <v>128</v>
      </c>
      <c r="C9" s="58" t="s">
        <v>88</v>
      </c>
      <c r="D9" s="58" t="s">
        <v>128</v>
      </c>
      <c r="E9" s="10" t="s">
        <v>143</v>
      </c>
      <c r="F9" s="15" t="s">
        <v>128</v>
      </c>
      <c r="G9" s="16">
        <v>29.13</v>
      </c>
      <c r="H9" s="16">
        <v>-93.39</v>
      </c>
      <c r="I9" s="10" t="s">
        <v>128</v>
      </c>
      <c r="J9" s="10" t="s">
        <v>130</v>
      </c>
      <c r="K9" s="15" t="s">
        <v>129</v>
      </c>
      <c r="L9" s="10" t="s">
        <v>128</v>
      </c>
      <c r="M9" s="10" t="s">
        <v>128</v>
      </c>
      <c r="N9" s="10" t="s">
        <v>128</v>
      </c>
      <c r="O9" s="10" t="s">
        <v>128</v>
      </c>
      <c r="P9" s="15">
        <v>1244000</v>
      </c>
      <c r="Q9" s="10" t="s">
        <v>128</v>
      </c>
      <c r="R9" s="10" t="s">
        <v>128</v>
      </c>
      <c r="S9" s="15" t="s">
        <v>144</v>
      </c>
      <c r="T9" s="10" t="s">
        <v>128</v>
      </c>
      <c r="U9" s="10" t="s">
        <v>145</v>
      </c>
      <c r="W9" s="48" t="str">
        <f>HYPERLINK("https://www.thewindpower.net/windfarm_en_509.php","Link")</f>
        <v>Link</v>
      </c>
      <c r="X9" s="17">
        <v>45321</v>
      </c>
    </row>
    <row r="10" spans="1:24" ht="12.75">
      <c r="A10" s="10">
        <v>1588</v>
      </c>
      <c r="B10" s="58" t="s">
        <v>123</v>
      </c>
      <c r="C10" s="58" t="s">
        <v>124</v>
      </c>
      <c r="D10" s="58" t="s">
        <v>162</v>
      </c>
      <c r="E10" s="10" t="s">
        <v>163</v>
      </c>
      <c r="F10" s="15" t="s">
        <v>128</v>
      </c>
      <c r="G10" s="16">
        <v>28.0023639</v>
      </c>
      <c r="H10" s="16">
        <v>-97.734584</v>
      </c>
      <c r="I10" s="10" t="s">
        <v>128</v>
      </c>
      <c r="J10" s="10" t="s">
        <v>129</v>
      </c>
      <c r="K10" s="15" t="s">
        <v>130</v>
      </c>
      <c r="L10" s="10" t="s">
        <v>159</v>
      </c>
      <c r="M10" s="10" t="s">
        <v>164</v>
      </c>
      <c r="N10" s="10">
        <v>92</v>
      </c>
      <c r="O10" s="10">
        <v>78</v>
      </c>
      <c r="P10" s="15">
        <v>171600</v>
      </c>
      <c r="Q10" s="10" t="s">
        <v>144</v>
      </c>
      <c r="R10" s="10" t="s">
        <v>144</v>
      </c>
      <c r="S10" s="15" t="s">
        <v>144</v>
      </c>
      <c r="T10" s="10" t="s">
        <v>165</v>
      </c>
      <c r="U10" s="10" t="s">
        <v>133</v>
      </c>
      <c r="W10" s="48" t="str">
        <f>HYPERLINK("https://www.thewindpower.net/windfarm_en_1588.php","Link")</f>
        <v>Link</v>
      </c>
      <c r="X10" s="17">
        <v>45286</v>
      </c>
    </row>
    <row r="11" spans="1:24" ht="12.75">
      <c r="A11" s="10">
        <v>89</v>
      </c>
      <c r="B11" s="58" t="s">
        <v>123</v>
      </c>
      <c r="C11" s="58" t="s">
        <v>124</v>
      </c>
      <c r="D11" s="58" t="s">
        <v>125</v>
      </c>
      <c r="E11" s="10" t="s">
        <v>126</v>
      </c>
      <c r="F11" s="15" t="s">
        <v>127</v>
      </c>
      <c r="G11" s="16">
        <v>35.7496879189546</v>
      </c>
      <c r="H11" s="16">
        <v>-102.274322058752</v>
      </c>
      <c r="I11" s="10" t="s">
        <v>128</v>
      </c>
      <c r="J11" s="10" t="s">
        <v>129</v>
      </c>
      <c r="K11" s="15" t="s">
        <v>130</v>
      </c>
      <c r="L11" s="10" t="s">
        <v>131</v>
      </c>
      <c r="M11" s="10" t="s">
        <v>132</v>
      </c>
      <c r="N11" s="10">
        <v>80</v>
      </c>
      <c r="O11" s="10">
        <v>1</v>
      </c>
      <c r="P11" s="15">
        <v>2100</v>
      </c>
      <c r="Q11" s="10" t="s">
        <v>131</v>
      </c>
      <c r="R11" s="10" t="s">
        <v>131</v>
      </c>
      <c r="S11" s="15" t="s">
        <v>131</v>
      </c>
      <c r="T11" s="10">
        <v>2011</v>
      </c>
      <c r="U11" s="10" t="s">
        <v>133</v>
      </c>
      <c r="W11" s="48" t="str">
        <f>HYPERLINK("https://www.thewindpower.net/windfarm_en_89.php","Link")</f>
        <v>Link</v>
      </c>
      <c r="X11" s="17">
        <v>45125</v>
      </c>
    </row>
    <row r="12" spans="1:24" ht="12.75">
      <c r="A12" s="10">
        <v>1825</v>
      </c>
      <c r="B12" s="58" t="s">
        <v>123</v>
      </c>
      <c r="C12" s="58" t="s">
        <v>124</v>
      </c>
      <c r="D12" s="58" t="s">
        <v>170</v>
      </c>
      <c r="E12" s="10" t="s">
        <v>171</v>
      </c>
      <c r="F12" s="15" t="s">
        <v>172</v>
      </c>
      <c r="G12" s="16">
        <v>32.3177</v>
      </c>
      <c r="H12" s="16">
        <v>-100.389</v>
      </c>
      <c r="I12" s="10" t="s">
        <v>128</v>
      </c>
      <c r="J12" s="10" t="s">
        <v>129</v>
      </c>
      <c r="K12" s="15" t="s">
        <v>130</v>
      </c>
      <c r="L12" s="10" t="s">
        <v>153</v>
      </c>
      <c r="M12" s="10" t="s">
        <v>128</v>
      </c>
      <c r="N12" s="10" t="s">
        <v>128</v>
      </c>
      <c r="O12" s="10" t="s">
        <v>128</v>
      </c>
      <c r="P12" s="15">
        <v>136000</v>
      </c>
      <c r="Q12" s="10" t="s">
        <v>173</v>
      </c>
      <c r="R12" s="10" t="s">
        <v>174</v>
      </c>
      <c r="S12" s="15" t="s">
        <v>175</v>
      </c>
      <c r="T12" s="10" t="s">
        <v>176</v>
      </c>
      <c r="U12" s="10" t="s">
        <v>133</v>
      </c>
      <c r="W12" s="48" t="str">
        <f>HYPERLINK("https://www.thewindpower.net/windfarm_en_1825.php","Link")</f>
        <v>Link</v>
      </c>
      <c r="X12" s="17">
        <v>45286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45">
      <c r="A3" s="36">
        <v>53</v>
      </c>
      <c r="B3" s="36" t="s">
        <v>189</v>
      </c>
      <c r="C3" s="36" t="s">
        <v>129</v>
      </c>
      <c r="D3" s="36" t="s">
        <v>129</v>
      </c>
      <c r="E3" s="36" t="s">
        <v>129</v>
      </c>
      <c r="F3" s="62" t="s">
        <v>190</v>
      </c>
      <c r="G3" s="36" t="s">
        <v>191</v>
      </c>
      <c r="H3" s="37" t="s">
        <v>128</v>
      </c>
      <c r="I3" s="36" t="s">
        <v>128</v>
      </c>
      <c r="J3" s="36" t="s">
        <v>192</v>
      </c>
      <c r="K3" s="63" t="str">
        <f>HYPERLINK("https://www.thewindpower.net/actors_main_en_53.php","Link")</f>
        <v>Link</v>
      </c>
      <c r="L3" s="51">
        <v>45410</v>
      </c>
    </row>
    <row r="4" spans="1:12" ht="15">
      <c r="A4" s="36">
        <v>49</v>
      </c>
      <c r="B4" s="36" t="s">
        <v>187</v>
      </c>
      <c r="C4" s="36" t="s">
        <v>129</v>
      </c>
      <c r="D4" s="36" t="s">
        <v>129</v>
      </c>
      <c r="E4" s="36" t="s">
        <v>130</v>
      </c>
      <c r="F4" s="36" t="s">
        <v>128</v>
      </c>
      <c r="G4" s="36" t="s">
        <v>128</v>
      </c>
      <c r="H4" s="37" t="s">
        <v>128</v>
      </c>
      <c r="I4" s="36" t="s">
        <v>128</v>
      </c>
      <c r="J4" s="36" t="s">
        <v>188</v>
      </c>
      <c r="K4" s="63" t="str">
        <f>HYPERLINK("https://www.thewindpower.net/actors_main_en_49.php","Link")</f>
        <v>Link</v>
      </c>
      <c r="L4" s="51">
        <v>45248</v>
      </c>
    </row>
    <row r="5" spans="1:12" ht="15">
      <c r="A5" s="36">
        <v>86</v>
      </c>
      <c r="B5" s="36" t="s">
        <v>193</v>
      </c>
      <c r="C5" s="36" t="s">
        <v>129</v>
      </c>
      <c r="D5" s="36" t="s">
        <v>130</v>
      </c>
      <c r="E5" s="36" t="s">
        <v>130</v>
      </c>
      <c r="F5" s="36" t="s">
        <v>128</v>
      </c>
      <c r="G5" s="36" t="s">
        <v>128</v>
      </c>
      <c r="H5" s="37" t="s">
        <v>128</v>
      </c>
      <c r="I5" s="36" t="s">
        <v>128</v>
      </c>
      <c r="J5" s="36" t="s">
        <v>128</v>
      </c>
      <c r="K5" s="63" t="str">
        <f>HYPERLINK("https://www.thewindpower.net/actors_main_en_86.php","Link")</f>
        <v>Link</v>
      </c>
      <c r="L5" s="51">
        <v>45301</v>
      </c>
    </row>
    <row r="6" spans="1:12" ht="45">
      <c r="A6" s="36">
        <v>19</v>
      </c>
      <c r="B6" s="36" t="s">
        <v>182</v>
      </c>
      <c r="C6" s="36" t="s">
        <v>129</v>
      </c>
      <c r="D6" s="36" t="s">
        <v>129</v>
      </c>
      <c r="E6" s="36" t="s">
        <v>129</v>
      </c>
      <c r="F6" s="62" t="s">
        <v>183</v>
      </c>
      <c r="G6" s="36" t="s">
        <v>184</v>
      </c>
      <c r="H6" s="37" t="s">
        <v>185</v>
      </c>
      <c r="I6" s="36" t="s">
        <v>128</v>
      </c>
      <c r="J6" s="36" t="s">
        <v>186</v>
      </c>
      <c r="K6" s="63" t="str">
        <f>HYPERLINK("https://www.thewindpower.net/actors_main_en_19.php","Link")</f>
        <v>Link</v>
      </c>
      <c r="L6" s="51">
        <v>45377</v>
      </c>
    </row>
    <row r="7" spans="1:12" ht="30">
      <c r="A7" s="36">
        <v>9</v>
      </c>
      <c r="B7" s="36" t="s">
        <v>177</v>
      </c>
      <c r="C7" s="36" t="s">
        <v>129</v>
      </c>
      <c r="D7" s="36" t="s">
        <v>129</v>
      </c>
      <c r="E7" s="36" t="s">
        <v>129</v>
      </c>
      <c r="F7" s="62" t="s">
        <v>178</v>
      </c>
      <c r="G7" s="36" t="s">
        <v>179</v>
      </c>
      <c r="H7" s="37" t="s">
        <v>128</v>
      </c>
      <c r="I7" s="36" t="s">
        <v>180</v>
      </c>
      <c r="J7" s="36" t="s">
        <v>181</v>
      </c>
      <c r="K7" s="63" t="str">
        <f>HYPERLINK("https://www.thewindpower.net/actors_main_en_9.php","Link")</f>
        <v>Link</v>
      </c>
      <c r="L7" s="51">
        <v>45351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1</v>
      </c>
      <c r="B3" s="41" t="s">
        <v>194</v>
      </c>
      <c r="C3" s="41" t="s">
        <v>128</v>
      </c>
      <c r="D3" s="41" t="s">
        <v>128</v>
      </c>
      <c r="E3" s="41" t="s">
        <v>128</v>
      </c>
      <c r="F3" s="41" t="s">
        <v>128</v>
      </c>
      <c r="G3" s="41" t="s">
        <v>128</v>
      </c>
      <c r="H3" s="41" t="s">
        <v>195</v>
      </c>
      <c r="I3" s="41" t="s">
        <v>195</v>
      </c>
      <c r="J3" s="41" t="s">
        <v>130</v>
      </c>
      <c r="K3" s="41">
        <v>1995</v>
      </c>
      <c r="L3" s="41" t="s">
        <v>196</v>
      </c>
      <c r="M3" s="41">
        <v>2017</v>
      </c>
      <c r="N3" s="48" t="str">
        <f>HYPERLINK("https://www.thewindpower.net/manufacturer_en_1.php","Link")</f>
        <v>Link</v>
      </c>
      <c r="O3" s="47">
        <v>45239</v>
      </c>
    </row>
    <row r="4" spans="1:15" ht="12.75">
      <c r="A4" s="41">
        <v>5</v>
      </c>
      <c r="B4" s="41" t="s">
        <v>153</v>
      </c>
      <c r="C4" s="41" t="s">
        <v>197</v>
      </c>
      <c r="D4" s="41" t="s">
        <v>198</v>
      </c>
      <c r="E4" s="41" t="s">
        <v>128</v>
      </c>
      <c r="F4" s="41" t="s">
        <v>128</v>
      </c>
      <c r="G4" s="41" t="s">
        <v>199</v>
      </c>
      <c r="H4" s="41" t="s">
        <v>195</v>
      </c>
      <c r="I4" s="41" t="s">
        <v>195</v>
      </c>
      <c r="J4" s="41" t="s">
        <v>130</v>
      </c>
      <c r="K4" s="41">
        <v>2002</v>
      </c>
      <c r="L4" s="41" t="s">
        <v>200</v>
      </c>
      <c r="M4" s="41" t="s">
        <v>195</v>
      </c>
      <c r="N4" s="48" t="str">
        <f>HYPERLINK("https://www.thewindpower.net/manufacturer_en_5.php","Link")</f>
        <v>Link</v>
      </c>
      <c r="O4" s="47">
        <v>45300</v>
      </c>
    </row>
    <row r="5" spans="1:15" ht="12.75">
      <c r="A5" s="41">
        <v>11</v>
      </c>
      <c r="B5" s="41" t="s">
        <v>201</v>
      </c>
      <c r="C5" s="41" t="s">
        <v>128</v>
      </c>
      <c r="D5" s="41" t="s">
        <v>128</v>
      </c>
      <c r="E5" s="41" t="s">
        <v>128</v>
      </c>
      <c r="F5" s="41" t="s">
        <v>128</v>
      </c>
      <c r="G5" s="41" t="s">
        <v>128</v>
      </c>
      <c r="H5" s="41" t="s">
        <v>195</v>
      </c>
      <c r="I5" s="41" t="s">
        <v>195</v>
      </c>
      <c r="J5" s="41" t="s">
        <v>130</v>
      </c>
      <c r="K5" s="41" t="s">
        <v>128</v>
      </c>
      <c r="L5" s="41" t="s">
        <v>196</v>
      </c>
      <c r="M5" s="41">
        <v>2021</v>
      </c>
      <c r="N5" s="48" t="str">
        <f>HYPERLINK("https://www.thewindpower.net/manufacturer_en_11.php","Link")</f>
        <v>Link</v>
      </c>
      <c r="O5" s="47">
        <v>45346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1673</v>
      </c>
      <c r="C3" s="49">
        <v>1673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1820</v>
      </c>
      <c r="C4" s="49">
        <v>1820</v>
      </c>
      <c r="D4" s="49">
        <v>0</v>
      </c>
      <c r="F4" s="41">
        <v>1998</v>
      </c>
      <c r="G4" s="49">
        <f aca="true" t="shared" si="0" ref="G4:I7">B4-B3</f>
        <v>147</v>
      </c>
      <c r="H4" s="49">
        <f t="shared" si="0"/>
        <v>147</v>
      </c>
      <c r="I4" s="49">
        <f t="shared" si="0"/>
        <v>0</v>
      </c>
      <c r="K4" s="41">
        <v>1998</v>
      </c>
      <c r="L4" s="56">
        <f aca="true" t="shared" si="1" ref="L4:M7">(B4-B3)/B3</f>
        <v>0.08786610878661087</v>
      </c>
      <c r="M4" s="56">
        <f t="shared" si="1"/>
        <v>0.08786610878661087</v>
      </c>
      <c r="N4" s="56">
        <v>0</v>
      </c>
    </row>
    <row r="5" spans="1:14" ht="12.75">
      <c r="A5" s="41">
        <v>1999</v>
      </c>
      <c r="B5" s="49">
        <v>2534</v>
      </c>
      <c r="C5" s="49">
        <v>2534</v>
      </c>
      <c r="D5" s="49">
        <v>0</v>
      </c>
      <c r="F5" s="41">
        <v>1999</v>
      </c>
      <c r="G5" s="49">
        <f t="shared" si="0"/>
        <v>714</v>
      </c>
      <c r="H5" s="49">
        <f t="shared" si="0"/>
        <v>714</v>
      </c>
      <c r="I5" s="49">
        <f t="shared" si="0"/>
        <v>0</v>
      </c>
      <c r="K5" s="41">
        <v>1999</v>
      </c>
      <c r="L5" s="56">
        <f t="shared" si="1"/>
        <v>0.3923076923076923</v>
      </c>
      <c r="M5" s="56">
        <f t="shared" si="1"/>
        <v>0.3923076923076923</v>
      </c>
      <c r="N5" s="56">
        <v>0</v>
      </c>
    </row>
    <row r="6" spans="1:14" ht="12.75">
      <c r="A6" s="41">
        <v>2000</v>
      </c>
      <c r="B6" s="49">
        <v>2564</v>
      </c>
      <c r="C6" s="49">
        <v>2564</v>
      </c>
      <c r="D6" s="49">
        <v>0</v>
      </c>
      <c r="F6" s="41">
        <v>2000</v>
      </c>
      <c r="G6" s="49">
        <f t="shared" si="0"/>
        <v>30</v>
      </c>
      <c r="H6" s="49">
        <f t="shared" si="0"/>
        <v>30</v>
      </c>
      <c r="I6" s="49">
        <f t="shared" si="0"/>
        <v>0</v>
      </c>
      <c r="K6" s="41">
        <v>2000</v>
      </c>
      <c r="L6" s="56">
        <f t="shared" si="1"/>
        <v>0.011838989739542225</v>
      </c>
      <c r="M6" s="56">
        <f t="shared" si="1"/>
        <v>0.011838989739542225</v>
      </c>
      <c r="N6" s="56">
        <v>0</v>
      </c>
    </row>
    <row r="7" spans="1:14" ht="12.75">
      <c r="A7" s="41">
        <v>2001</v>
      </c>
      <c r="B7" s="49">
        <v>4258</v>
      </c>
      <c r="C7" s="49">
        <v>4258</v>
      </c>
      <c r="D7" s="49">
        <v>0</v>
      </c>
      <c r="F7" s="41">
        <v>2001</v>
      </c>
      <c r="G7" s="49">
        <f t="shared" si="0"/>
        <v>1694</v>
      </c>
      <c r="H7" s="49">
        <f t="shared" si="0"/>
        <v>1694</v>
      </c>
      <c r="I7" s="49">
        <f t="shared" si="0"/>
        <v>0</v>
      </c>
      <c r="K7" s="41">
        <v>2001</v>
      </c>
      <c r="L7" s="56">
        <f t="shared" si="1"/>
        <v>0.6606864274570983</v>
      </c>
      <c r="M7" s="56">
        <f t="shared" si="1"/>
        <v>0.6606864274570983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2024-05-02T12:33:20Z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