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<sst xmlns="http://schemas.openxmlformats.org/spreadsheetml/2006/main" count="438" uniqueCount="213">
  <si>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</si>
  <si>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</si>
  <si>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</si>
  <si>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</si>
  <si>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</si>
  <si>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</si>
  <si>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</si>
  <si>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</si>
  <si>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</si>
  <si>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</si>
  <si>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</si>
  <si>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</si>
  <si>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</si>
  <si>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</si>
  <si>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</si>
  <si>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</si>
  <si>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</si>
  <si>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</si>
  <si>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</si>
  <si>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</si>
  <si>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</si>
  <si>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</si>
  <si>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</si>
  <si>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</si>
  <si>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</si>
  <si>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</si>
  <si>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</si>
  <si>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</si>
  <si>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</si>
  <si>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</si>
  <si>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</si>
  <si>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</si>
  <si>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</si>
  <si>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</si>
  <si>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</si>
  <si>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</si>
  <si>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</si>
  <si>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</si>
  <si>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</si>
  <si>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</si>
  <si>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</si>
  <si>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</si>
  <si>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</si>
  <si>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</si>
  <si>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</si>
  <si>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</si>
  <si>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</si>
  <si>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</si>
  <si>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</si>
  <si>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</si>
  <si>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</si>
  <si>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</si>
  <si>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</si>
  <si>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</si>
  <si>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</si>
  <si>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</si>
  <si>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</si>
  <si>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</si>
  <si>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</si>
  <si>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</si>
  <si>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</si>
  <si>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</si>
  <si>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</si>
  <si>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</si>
  <si>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</si>
  <si>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</si>
  <si>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</si>
  <si>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</si>
  <si>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</si>
  <si>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</si>
  <si>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</si>
  <si>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</si>
  <si>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</si>
  <si>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</si>
  <si>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</si>
  <si>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</si>
  <si>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</si>
  <si>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</si>
  <si>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</si>
  <si>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</si>
  <si>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</si>
  <si>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</si>
  <si>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</si>
  <si>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</si>
  <si>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</si>
  <si>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</si>
  <si>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</si>
  <si>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</si>
  <si>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</si>
  <si>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</si>
  <si>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</si>
  <si>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</si>
  <si>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</si>
  <si>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</si>
  <si>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</si>
  <si>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</si>
  <si>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</si>
  <si>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</si>
  <si>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</si>
  <si>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</si>
  <si>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</si>
  <si>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</si>
  <si>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</si>
  <si>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</si>
  <si>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</si>
  <si>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</si>
  <si>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</si>
  <si>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</si>
  <si>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</si>
  <si>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</si>
  <si>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</si>
  <si>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</si>
  <si>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</si>
  <si>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</si>
  <si>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</si>
  <si>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</si>
  <si>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</si>
  <si>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</si>
  <si>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</si>
  <si>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</si>
  <si>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</si>
  <si>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</si>
  <si>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</si>
  <si>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ON</t>
  </si>
  <si>
    <t>Ontario</t>
  </si>
  <si>
    <t>Shelburne</t>
  </si>
  <si>
    <t>Melancthon</t>
  </si>
  <si>
    <t>Phase 1</t>
  </si>
  <si>
    <t>#ND</t>
  </si>
  <si>
    <t>Yes</t>
  </si>
  <si>
    <t>No</t>
  </si>
  <si>
    <t>GE Energy</t>
  </si>
  <si>
    <t>1.5sle</t>
  </si>
  <si>
    <t>TransAlta</t>
  </si>
  <si>
    <t>2006/03</t>
  </si>
  <si>
    <t>Production</t>
  </si>
  <si>
    <t>QC</t>
  </si>
  <si>
    <t>Québec</t>
  </si>
  <si>
    <t>Baie-des-Sables</t>
  </si>
  <si>
    <t>Cartier Wind Energy</t>
  </si>
  <si>
    <t>Innergex</t>
  </si>
  <si>
    <t>Innergex/#ND</t>
  </si>
  <si>
    <t>2006/11</t>
  </si>
  <si>
    <t>Kingsbridge I</t>
  </si>
  <si>
    <t>Vestas</t>
  </si>
  <si>
    <t>V80/1800</t>
  </si>
  <si>
    <t>Capital Power</t>
  </si>
  <si>
    <t>2006/04</t>
  </si>
  <si>
    <t>AB</t>
  </si>
  <si>
    <t>Alberta</t>
  </si>
  <si>
    <t>Willow Creek</t>
  </si>
  <si>
    <t>McBride Lake East</t>
  </si>
  <si>
    <t>V47/660</t>
  </si>
  <si>
    <t>2001/12</t>
  </si>
  <si>
    <t>Pincher Creek</t>
  </si>
  <si>
    <t>Cowley Ridge North</t>
  </si>
  <si>
    <t>Nordex</t>
  </si>
  <si>
    <t>N60/1300</t>
  </si>
  <si>
    <t>2001/10</t>
  </si>
  <si>
    <t>NS</t>
  </si>
  <si>
    <t>Nova Scotia</t>
  </si>
  <si>
    <t>Point Tupper</t>
  </si>
  <si>
    <t>Enercon</t>
  </si>
  <si>
    <t>E82/2000</t>
  </si>
  <si>
    <t>Renewable Energy Services Limited</t>
  </si>
  <si>
    <t>Renewable Energy Services Limited/Nova Scotia Power</t>
  </si>
  <si>
    <t>2010/08</t>
  </si>
  <si>
    <t>Taber</t>
  </si>
  <si>
    <t>Chin Chute</t>
  </si>
  <si>
    <t>Acciona Energia</t>
  </si>
  <si>
    <t>Acciona Energia/Enbridge/Canadian Utilities/#ND</t>
  </si>
  <si>
    <t>Castle River</t>
  </si>
  <si>
    <t>Castle River I</t>
  </si>
  <si>
    <t>V44/600</t>
  </si>
  <si>
    <t>1997/11</t>
  </si>
  <si>
    <t>Windsor</t>
  </si>
  <si>
    <t>Ellershouse</t>
  </si>
  <si>
    <t>Phase 3</t>
  </si>
  <si>
    <t>E92/2350</t>
  </si>
  <si>
    <t>Bullfrog Power</t>
  </si>
  <si>
    <t>Alternative Resource Energy Authority</t>
  </si>
  <si>
    <t>Saint-Rémi, Saint-Michel</t>
  </si>
  <si>
    <t>Parc éolien Des cultures</t>
  </si>
  <si>
    <t>E138/4200</t>
  </si>
  <si>
    <t>Kruger Energie/#ND</t>
  </si>
  <si>
    <t>2022/02</t>
  </si>
  <si>
    <t>TransAlta Place
Suite 1400, 1100 1 St SE
Calgary, Alberta T2G 1B1</t>
  </si>
  <si>
    <t>(403) 267-7110</t>
  </si>
  <si>
    <t>http://www.transalta.com</t>
  </si>
  <si>
    <t>Beothuk Energy Inc</t>
  </si>
  <si>
    <t>Boralex</t>
  </si>
  <si>
    <t>36, rue Lajeunesse 
Kingsey Falls (Québec) J0A 1B0</t>
  </si>
  <si>
    <t>(+1) 819 363-6363</t>
  </si>
  <si>
    <t>(+1) 514 284-9895</t>
  </si>
  <si>
    <t>http://www.boralex.com</t>
  </si>
  <si>
    <t>Enbridge</t>
  </si>
  <si>
    <t>200, Fifth Avenue Place
425 - 1st Street S.W.
Calgary, Alberta
T2P 3L8</t>
  </si>
  <si>
    <t>403-231-3900</t>
  </si>
  <si>
    <t>403-231-3920</t>
  </si>
  <si>
    <t>webmaster-corp@enbridge.com</t>
  </si>
  <si>
    <t>http://www.enbridge.com</t>
  </si>
  <si>
    <t>30 Memory Lane
Lower Sackville
Nova Scotia B4C 2J3</t>
  </si>
  <si>
    <t>(902)442-8200</t>
  </si>
  <si>
    <t>(902)864-2704</t>
  </si>
  <si>
    <t>kdoucette@resl.ca</t>
  </si>
  <si>
    <t>http://www.resl.ca</t>
  </si>
  <si>
    <t>AAER</t>
  </si>
  <si>
    <t>Pioneer Power Solutions</t>
  </si>
  <si>
    <t>Acquired</t>
  </si>
  <si>
    <t>AWE</t>
  </si>
  <si>
    <t>#NA</t>
  </si>
  <si>
    <t>Doesn't exist anymore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</si>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</sst>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29" fillId="0" borderId="0" xfId="53" applyAlignment="1">
      <alignment horizontal="left" vertical="top" wrapText="1"/>
      <protection/>
    </xf>
    <xf numFmtId="0" fontId="36" fillId="0" borderId="0" xfId="44" applyAlignment="1">
      <alignment horizontal="left" vertical="top"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25"/>
          <c:y val="-0.0085"/>
          <c:w val="0.982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66754113"/>
        <c:axId val="63916106"/>
      </c:barChart>
      <c:catAx>
        <c:axId val="667541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916106"/>
        <c:crosses val="autoZero"/>
        <c:auto val="1"/>
        <c:lblOffset val="100"/>
        <c:tickLblSkip val="2"/>
        <c:noMultiLvlLbl val="0"/>
      </c:catAx>
      <c:valAx>
        <c:axId val="639161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7541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025"/>
          <c:y val="-0.0085"/>
          <c:w val="0.991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38374043"/>
        <c:axId val="9822068"/>
      </c:barChart>
      <c:catAx>
        <c:axId val="383740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822068"/>
        <c:crosses val="autoZero"/>
        <c:auto val="1"/>
        <c:lblOffset val="100"/>
        <c:tickLblSkip val="2"/>
        <c:noMultiLvlLbl val="0"/>
      </c:catAx>
      <c:valAx>
        <c:axId val="98220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3740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21289749"/>
        <c:axId val="57390014"/>
      </c:barChart>
      <c:catAx>
        <c:axId val="212897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390014"/>
        <c:crosses val="autoZero"/>
        <c:auto val="1"/>
        <c:lblOffset val="100"/>
        <c:tickLblSkip val="2"/>
        <c:noMultiLvlLbl val="0"/>
      </c:catAx>
      <c:valAx>
        <c:axId val="573900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2897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212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45392.656319444446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708</v>
      </c>
      <c r="B3" s="58" t="s">
        <v>148</v>
      </c>
      <c r="C3" s="58" t="s">
        <v>149</v>
      </c>
      <c r="D3" s="58" t="s">
        <v>154</v>
      </c>
      <c r="E3" s="10" t="s">
        <v>171</v>
      </c>
      <c r="F3" s="15" t="s">
        <v>172</v>
      </c>
      <c r="G3" s="16">
        <v>49.5034664</v>
      </c>
      <c r="H3" s="16">
        <v>-114.03755</v>
      </c>
      <c r="I3" s="10" t="s">
        <v>128</v>
      </c>
      <c r="J3" s="10" t="s">
        <v>129</v>
      </c>
      <c r="K3" s="15" t="s">
        <v>130</v>
      </c>
      <c r="L3" s="10" t="s">
        <v>144</v>
      </c>
      <c r="M3" s="10" t="s">
        <v>173</v>
      </c>
      <c r="N3" s="10">
        <v>40</v>
      </c>
      <c r="O3" s="10">
        <v>1</v>
      </c>
      <c r="P3" s="15">
        <v>600</v>
      </c>
      <c r="Q3" s="10" t="s">
        <v>133</v>
      </c>
      <c r="R3" s="10" t="s">
        <v>133</v>
      </c>
      <c r="S3" s="15" t="s">
        <v>133</v>
      </c>
      <c r="T3" s="10" t="s">
        <v>174</v>
      </c>
      <c r="U3" s="10" t="s">
        <v>135</v>
      </c>
      <c r="W3" s="48" t="str">
        <f>HYPERLINK("https://www.thewindpower.net/windfarm_en_708.php","Link")</f>
        <v>Link</v>
      </c>
      <c r="X3" s="17">
        <v>45222</v>
      </c>
    </row>
    <row r="4" spans="1:24" ht="12.75">
      <c r="A4" s="10">
        <v>707</v>
      </c>
      <c r="B4" s="58" t="s">
        <v>148</v>
      </c>
      <c r="C4" s="58" t="s">
        <v>149</v>
      </c>
      <c r="D4" s="58" t="s">
        <v>167</v>
      </c>
      <c r="E4" s="10" t="s">
        <v>168</v>
      </c>
      <c r="F4" s="15" t="s">
        <v>128</v>
      </c>
      <c r="G4" s="16">
        <v>49.6871592</v>
      </c>
      <c r="H4" s="16">
        <v>-112.32945</v>
      </c>
      <c r="I4" s="10" t="s">
        <v>128</v>
      </c>
      <c r="J4" s="10" t="s">
        <v>129</v>
      </c>
      <c r="K4" s="15" t="s">
        <v>130</v>
      </c>
      <c r="L4" s="10" t="s">
        <v>131</v>
      </c>
      <c r="M4" s="10" t="s">
        <v>132</v>
      </c>
      <c r="N4" s="10">
        <v>65</v>
      </c>
      <c r="O4" s="10">
        <v>20</v>
      </c>
      <c r="P4" s="15">
        <v>30000</v>
      </c>
      <c r="Q4" s="10" t="s">
        <v>169</v>
      </c>
      <c r="R4" s="10" t="s">
        <v>169</v>
      </c>
      <c r="S4" s="15" t="s">
        <v>170</v>
      </c>
      <c r="T4" s="10" t="s">
        <v>142</v>
      </c>
      <c r="U4" s="10" t="s">
        <v>135</v>
      </c>
      <c r="W4" s="48" t="str">
        <f>HYPERLINK("https://www.thewindpower.net/windfarm_en_707.php","Link")</f>
        <v>Link</v>
      </c>
      <c r="X4" s="17">
        <v>45222</v>
      </c>
    </row>
    <row r="5" spans="1:24" ht="12.75">
      <c r="A5" s="10">
        <v>705</v>
      </c>
      <c r="B5" s="58" t="s">
        <v>148</v>
      </c>
      <c r="C5" s="58" t="s">
        <v>149</v>
      </c>
      <c r="D5" s="58" t="s">
        <v>154</v>
      </c>
      <c r="E5" s="10" t="s">
        <v>155</v>
      </c>
      <c r="F5" s="15" t="s">
        <v>128</v>
      </c>
      <c r="G5" s="16">
        <v>49.56</v>
      </c>
      <c r="H5" s="16">
        <v>-114.1</v>
      </c>
      <c r="I5" s="10" t="s">
        <v>128</v>
      </c>
      <c r="J5" s="10" t="s">
        <v>129</v>
      </c>
      <c r="K5" s="15" t="s">
        <v>130</v>
      </c>
      <c r="L5" s="10" t="s">
        <v>156</v>
      </c>
      <c r="M5" s="10" t="s">
        <v>157</v>
      </c>
      <c r="N5" s="10">
        <v>46</v>
      </c>
      <c r="O5" s="10">
        <v>15</v>
      </c>
      <c r="P5" s="15">
        <v>19500</v>
      </c>
      <c r="Q5" s="10" t="s">
        <v>133</v>
      </c>
      <c r="R5" s="10" t="s">
        <v>133</v>
      </c>
      <c r="S5" s="15" t="s">
        <v>133</v>
      </c>
      <c r="T5" s="10" t="s">
        <v>158</v>
      </c>
      <c r="U5" s="10" t="s">
        <v>135</v>
      </c>
      <c r="W5" s="48" t="str">
        <f>HYPERLINK("https://www.thewindpower.net/windfarm_en_705.php","Link")</f>
        <v>Link</v>
      </c>
      <c r="X5" s="17">
        <v>45222</v>
      </c>
    </row>
    <row r="6" spans="1:24" ht="12.75">
      <c r="A6" s="10">
        <v>704</v>
      </c>
      <c r="B6" s="58" t="s">
        <v>148</v>
      </c>
      <c r="C6" s="58" t="s">
        <v>149</v>
      </c>
      <c r="D6" s="58" t="s">
        <v>150</v>
      </c>
      <c r="E6" s="10" t="s">
        <v>151</v>
      </c>
      <c r="F6" s="15" t="s">
        <v>128</v>
      </c>
      <c r="G6" s="16">
        <v>49.583111</v>
      </c>
      <c r="H6" s="16">
        <v>-113.45111</v>
      </c>
      <c r="I6" s="10" t="s">
        <v>128</v>
      </c>
      <c r="J6" s="10" t="s">
        <v>129</v>
      </c>
      <c r="K6" s="15" t="s">
        <v>130</v>
      </c>
      <c r="L6" s="10" t="s">
        <v>144</v>
      </c>
      <c r="M6" s="10" t="s">
        <v>152</v>
      </c>
      <c r="N6" s="10">
        <v>47</v>
      </c>
      <c r="O6" s="10">
        <v>1</v>
      </c>
      <c r="P6" s="15">
        <v>660</v>
      </c>
      <c r="Q6" s="10" t="s">
        <v>128</v>
      </c>
      <c r="R6" s="10" t="s">
        <v>128</v>
      </c>
      <c r="S6" s="15" t="s">
        <v>133</v>
      </c>
      <c r="T6" s="10" t="s">
        <v>153</v>
      </c>
      <c r="U6" s="10" t="s">
        <v>135</v>
      </c>
      <c r="W6" s="48" t="str">
        <f>HYPERLINK("https://www.thewindpower.net/windfarm_en_704.php","Link")</f>
        <v>Link</v>
      </c>
      <c r="X6" s="17">
        <v>44697</v>
      </c>
    </row>
    <row r="7" spans="1:24" ht="12.75">
      <c r="A7" s="10">
        <v>1502</v>
      </c>
      <c r="B7" s="58" t="s">
        <v>159</v>
      </c>
      <c r="C7" s="58" t="s">
        <v>160</v>
      </c>
      <c r="D7" s="58" t="s">
        <v>175</v>
      </c>
      <c r="E7" s="10" t="s">
        <v>176</v>
      </c>
      <c r="F7" s="15" t="s">
        <v>177</v>
      </c>
      <c r="G7" s="16">
        <v>44.9329522</v>
      </c>
      <c r="H7" s="16">
        <v>-64.022213</v>
      </c>
      <c r="I7" s="10" t="s">
        <v>128</v>
      </c>
      <c r="J7" s="10" t="s">
        <v>129</v>
      </c>
      <c r="K7" s="15" t="s">
        <v>130</v>
      </c>
      <c r="L7" s="10" t="s">
        <v>162</v>
      </c>
      <c r="M7" s="10" t="s">
        <v>178</v>
      </c>
      <c r="N7" s="10">
        <v>98</v>
      </c>
      <c r="O7" s="10">
        <v>3</v>
      </c>
      <c r="P7" s="15">
        <v>7050</v>
      </c>
      <c r="Q7" s="10" t="s">
        <v>179</v>
      </c>
      <c r="R7" s="10" t="s">
        <v>128</v>
      </c>
      <c r="S7" s="15" t="s">
        <v>180</v>
      </c>
      <c r="T7" s="10">
        <v>2018</v>
      </c>
      <c r="U7" s="10" t="s">
        <v>135</v>
      </c>
      <c r="W7" s="48" t="str">
        <f>HYPERLINK("https://www.thewindpower.net/windfarm_en_1502.php","Link")</f>
        <v>Link</v>
      </c>
      <c r="X7" s="17">
        <v>44887</v>
      </c>
    </row>
    <row r="8" spans="1:24" ht="12.75">
      <c r="A8" s="10">
        <v>706</v>
      </c>
      <c r="B8" s="58" t="s">
        <v>159</v>
      </c>
      <c r="C8" s="58" t="s">
        <v>160</v>
      </c>
      <c r="D8" s="58" t="s">
        <v>128</v>
      </c>
      <c r="E8" s="10" t="s">
        <v>161</v>
      </c>
      <c r="F8" s="15" t="s">
        <v>128</v>
      </c>
      <c r="G8" s="16">
        <v>45.5696255</v>
      </c>
      <c r="H8" s="16">
        <v>-61.31072</v>
      </c>
      <c r="I8" s="10" t="s">
        <v>128</v>
      </c>
      <c r="J8" s="10" t="s">
        <v>129</v>
      </c>
      <c r="K8" s="15" t="s">
        <v>130</v>
      </c>
      <c r="L8" s="10" t="s">
        <v>162</v>
      </c>
      <c r="M8" s="10" t="s">
        <v>163</v>
      </c>
      <c r="N8" s="10">
        <v>78</v>
      </c>
      <c r="O8" s="10">
        <v>11</v>
      </c>
      <c r="P8" s="15">
        <v>22000</v>
      </c>
      <c r="Q8" s="10" t="s">
        <v>164</v>
      </c>
      <c r="R8" s="10" t="s">
        <v>165</v>
      </c>
      <c r="S8" s="15" t="s">
        <v>165</v>
      </c>
      <c r="T8" s="10" t="s">
        <v>166</v>
      </c>
      <c r="U8" s="10" t="s">
        <v>135</v>
      </c>
      <c r="W8" s="48" t="str">
        <f>HYPERLINK("https://www.thewindpower.net/windfarm_en_706.php","Link")</f>
        <v>Link</v>
      </c>
      <c r="X8" s="17">
        <v>45222</v>
      </c>
    </row>
    <row r="9" spans="1:24" ht="12.75">
      <c r="A9" s="10">
        <v>91</v>
      </c>
      <c r="B9" s="58" t="s">
        <v>123</v>
      </c>
      <c r="C9" s="58" t="s">
        <v>124</v>
      </c>
      <c r="D9" s="58" t="s">
        <v>128</v>
      </c>
      <c r="E9" s="10" t="s">
        <v>143</v>
      </c>
      <c r="F9" s="15" t="s">
        <v>128</v>
      </c>
      <c r="G9" s="16">
        <v>43.849</v>
      </c>
      <c r="H9" s="16">
        <v>-81.671</v>
      </c>
      <c r="I9" s="10" t="s">
        <v>128</v>
      </c>
      <c r="J9" s="10" t="s">
        <v>129</v>
      </c>
      <c r="K9" s="15" t="s">
        <v>130</v>
      </c>
      <c r="L9" s="10" t="s">
        <v>144</v>
      </c>
      <c r="M9" s="10" t="s">
        <v>145</v>
      </c>
      <c r="N9" s="10">
        <v>78</v>
      </c>
      <c r="O9" s="10">
        <v>21</v>
      </c>
      <c r="P9" s="15">
        <v>37800</v>
      </c>
      <c r="Q9" s="10" t="s">
        <v>128</v>
      </c>
      <c r="R9" s="10" t="s">
        <v>146</v>
      </c>
      <c r="S9" s="15" t="s">
        <v>146</v>
      </c>
      <c r="T9" s="10" t="s">
        <v>147</v>
      </c>
      <c r="U9" s="10" t="s">
        <v>135</v>
      </c>
      <c r="W9" s="48" t="str">
        <f>HYPERLINK("https://www.thewindpower.net/windfarm_en_91.php","Link")</f>
        <v>Link</v>
      </c>
      <c r="X9" s="17">
        <v>45222</v>
      </c>
    </row>
    <row r="10" spans="1:24" ht="12.75">
      <c r="A10" s="10">
        <v>14</v>
      </c>
      <c r="B10" s="58" t="s">
        <v>123</v>
      </c>
      <c r="C10" s="58" t="s">
        <v>124</v>
      </c>
      <c r="D10" s="58" t="s">
        <v>125</v>
      </c>
      <c r="E10" s="10" t="s">
        <v>126</v>
      </c>
      <c r="F10" s="15" t="s">
        <v>127</v>
      </c>
      <c r="G10" s="16">
        <v>44.09</v>
      </c>
      <c r="H10" s="16">
        <v>-80.308</v>
      </c>
      <c r="I10" s="10" t="s">
        <v>128</v>
      </c>
      <c r="J10" s="10" t="s">
        <v>129</v>
      </c>
      <c r="K10" s="15" t="s">
        <v>130</v>
      </c>
      <c r="L10" s="10" t="s">
        <v>131</v>
      </c>
      <c r="M10" s="10" t="s">
        <v>132</v>
      </c>
      <c r="N10" s="10">
        <v>80</v>
      </c>
      <c r="O10" s="10">
        <v>45</v>
      </c>
      <c r="P10" s="15">
        <v>67500</v>
      </c>
      <c r="Q10" s="10" t="s">
        <v>133</v>
      </c>
      <c r="R10" s="10" t="s">
        <v>133</v>
      </c>
      <c r="S10" s="15" t="s">
        <v>133</v>
      </c>
      <c r="T10" s="10" t="s">
        <v>134</v>
      </c>
      <c r="U10" s="10" t="s">
        <v>135</v>
      </c>
      <c r="W10" s="48" t="str">
        <f>HYPERLINK("https://www.thewindpower.net/windfarm_en_14.php","Link")</f>
        <v>Link</v>
      </c>
      <c r="X10" s="17">
        <v>45222</v>
      </c>
    </row>
    <row r="11" spans="1:24" ht="12.75">
      <c r="A11" s="10">
        <v>15</v>
      </c>
      <c r="B11" s="58" t="s">
        <v>136</v>
      </c>
      <c r="C11" s="58" t="s">
        <v>137</v>
      </c>
      <c r="D11" s="58" t="s">
        <v>138</v>
      </c>
      <c r="E11" s="10" t="s">
        <v>138</v>
      </c>
      <c r="F11" s="15" t="s">
        <v>128</v>
      </c>
      <c r="G11" s="16">
        <v>48.7103338934774</v>
      </c>
      <c r="H11" s="16">
        <v>-67.8699302673339</v>
      </c>
      <c r="I11" s="10" t="s">
        <v>128</v>
      </c>
      <c r="J11" s="10" t="s">
        <v>129</v>
      </c>
      <c r="K11" s="15" t="s">
        <v>130</v>
      </c>
      <c r="L11" s="10" t="s">
        <v>131</v>
      </c>
      <c r="M11" s="10" t="s">
        <v>132</v>
      </c>
      <c r="N11" s="10">
        <v>80</v>
      </c>
      <c r="O11" s="10">
        <v>73</v>
      </c>
      <c r="P11" s="15">
        <v>109500</v>
      </c>
      <c r="Q11" s="10" t="s">
        <v>139</v>
      </c>
      <c r="R11" s="10" t="s">
        <v>140</v>
      </c>
      <c r="S11" s="15" t="s">
        <v>141</v>
      </c>
      <c r="T11" s="10" t="s">
        <v>142</v>
      </c>
      <c r="U11" s="10" t="s">
        <v>135</v>
      </c>
      <c r="W11" s="48" t="str">
        <f>HYPERLINK("https://www.thewindpower.net/windfarm_en_15.php","Link")</f>
        <v>Link</v>
      </c>
      <c r="X11" s="17">
        <v>45222</v>
      </c>
    </row>
    <row r="12" spans="1:24" ht="12.75">
      <c r="A12" s="10">
        <v>1630</v>
      </c>
      <c r="B12" s="58" t="s">
        <v>136</v>
      </c>
      <c r="C12" s="58" t="s">
        <v>137</v>
      </c>
      <c r="D12" s="58" t="s">
        <v>181</v>
      </c>
      <c r="E12" s="10" t="s">
        <v>182</v>
      </c>
      <c r="F12" s="15" t="s">
        <v>128</v>
      </c>
      <c r="G12" s="16">
        <v>45.2461401</v>
      </c>
      <c r="H12" s="16">
        <v>-73.596309</v>
      </c>
      <c r="I12" s="10" t="s">
        <v>128</v>
      </c>
      <c r="J12" s="10" t="s">
        <v>129</v>
      </c>
      <c r="K12" s="15" t="s">
        <v>130</v>
      </c>
      <c r="L12" s="10" t="s">
        <v>162</v>
      </c>
      <c r="M12" s="10" t="s">
        <v>183</v>
      </c>
      <c r="N12" s="10" t="s">
        <v>128</v>
      </c>
      <c r="O12" s="10">
        <v>6</v>
      </c>
      <c r="P12" s="15">
        <v>24000</v>
      </c>
      <c r="Q12" s="10" t="s">
        <v>128</v>
      </c>
      <c r="R12" s="10" t="s">
        <v>128</v>
      </c>
      <c r="S12" s="15" t="s">
        <v>184</v>
      </c>
      <c r="T12" s="10" t="s">
        <v>185</v>
      </c>
      <c r="U12" s="10" t="s">
        <v>135</v>
      </c>
      <c r="W12" s="48" t="str">
        <f>HYPERLINK("https://www.thewindpower.net/windfarm_en_1630.php","Link")</f>
        <v>Link</v>
      </c>
      <c r="X12" s="17">
        <v>45222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1"/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15">
      <c r="A3" s="36">
        <v>55</v>
      </c>
      <c r="B3" s="36" t="s">
        <v>189</v>
      </c>
      <c r="C3" s="36" t="s">
        <v>129</v>
      </c>
      <c r="D3" s="36" t="s">
        <v>130</v>
      </c>
      <c r="E3" s="36" t="s">
        <v>129</v>
      </c>
      <c r="F3" s="36" t="s">
        <v>128</v>
      </c>
      <c r="G3" s="36" t="s">
        <v>128</v>
      </c>
      <c r="H3" s="37" t="s">
        <v>128</v>
      </c>
      <c r="I3" s="36" t="s">
        <v>128</v>
      </c>
      <c r="J3" s="36" t="s">
        <v>128</v>
      </c>
      <c r="K3" s="63" t="str">
        <f>HYPERLINK("https://www.thewindpower.net/actors_main_en_55.php","Link")</f>
        <v>Link</v>
      </c>
      <c r="L3" s="51">
        <v>45283</v>
      </c>
    </row>
    <row r="4" spans="1:12" ht="30">
      <c r="A4" s="36">
        <v>61</v>
      </c>
      <c r="B4" s="36" t="s">
        <v>190</v>
      </c>
      <c r="C4" s="36" t="s">
        <v>129</v>
      </c>
      <c r="D4" s="36" t="s">
        <v>129</v>
      </c>
      <c r="E4" s="36" t="s">
        <v>129</v>
      </c>
      <c r="F4" s="62" t="s">
        <v>191</v>
      </c>
      <c r="G4" s="36" t="s">
        <v>192</v>
      </c>
      <c r="H4" s="37" t="s">
        <v>193</v>
      </c>
      <c r="I4" s="36" t="s">
        <v>128</v>
      </c>
      <c r="J4" s="36" t="s">
        <v>194</v>
      </c>
      <c r="K4" s="63" t="str">
        <f>HYPERLINK("https://www.thewindpower.net/actors_main_en_61.php","Link")</f>
        <v>Link</v>
      </c>
      <c r="L4" s="51">
        <v>45355</v>
      </c>
    </row>
    <row r="5" spans="1:12" ht="60">
      <c r="A5" s="36">
        <v>75</v>
      </c>
      <c r="B5" s="36" t="s">
        <v>195</v>
      </c>
      <c r="C5" s="36" t="s">
        <v>130</v>
      </c>
      <c r="D5" s="36" t="s">
        <v>129</v>
      </c>
      <c r="E5" s="36" t="s">
        <v>129</v>
      </c>
      <c r="F5" s="62" t="s">
        <v>196</v>
      </c>
      <c r="G5" s="36" t="s">
        <v>197</v>
      </c>
      <c r="H5" s="37" t="s">
        <v>198</v>
      </c>
      <c r="I5" s="36" t="s">
        <v>199</v>
      </c>
      <c r="J5" s="36" t="s">
        <v>200</v>
      </c>
      <c r="K5" s="63" t="str">
        <f>HYPERLINK("https://www.thewindpower.net/actors_main_en_75.php","Link")</f>
        <v>Link</v>
      </c>
      <c r="L5" s="51">
        <v>45391</v>
      </c>
    </row>
    <row r="6" spans="1:12" ht="45">
      <c r="A6" s="36">
        <v>186</v>
      </c>
      <c r="B6" s="36" t="s">
        <v>164</v>
      </c>
      <c r="C6" s="36" t="s">
        <v>129</v>
      </c>
      <c r="D6" s="36" t="s">
        <v>129</v>
      </c>
      <c r="E6" s="36" t="s">
        <v>129</v>
      </c>
      <c r="F6" s="62" t="s">
        <v>201</v>
      </c>
      <c r="G6" s="36" t="s">
        <v>202</v>
      </c>
      <c r="H6" s="37" t="s">
        <v>203</v>
      </c>
      <c r="I6" s="36" t="s">
        <v>204</v>
      </c>
      <c r="J6" s="36" t="s">
        <v>205</v>
      </c>
      <c r="K6" s="63" t="str">
        <f>HYPERLINK("https://www.thewindpower.net/actors_main_en_186.php","Link")</f>
        <v>Link</v>
      </c>
      <c r="L6" s="51">
        <v>45351</v>
      </c>
    </row>
    <row r="7" spans="1:12" ht="45">
      <c r="A7" s="36">
        <v>13</v>
      </c>
      <c r="B7" s="36" t="s">
        <v>133</v>
      </c>
      <c r="C7" s="36" t="s">
        <v>129</v>
      </c>
      <c r="D7" s="36" t="s">
        <v>129</v>
      </c>
      <c r="E7" s="36" t="s">
        <v>129</v>
      </c>
      <c r="F7" s="62" t="s">
        <v>186</v>
      </c>
      <c r="G7" s="36" t="s">
        <v>187</v>
      </c>
      <c r="H7" s="37" t="s">
        <v>128</v>
      </c>
      <c r="I7" s="36" t="s">
        <v>128</v>
      </c>
      <c r="J7" s="36" t="s">
        <v>188</v>
      </c>
      <c r="K7" s="63" t="str">
        <f>HYPERLINK("https://www.thewindpower.net/actors_main_en_13.php","Link")</f>
        <v>Link</v>
      </c>
      <c r="L7" s="51">
        <v>45350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16</v>
      </c>
      <c r="B3" s="41" t="s">
        <v>206</v>
      </c>
      <c r="C3" s="41" t="s">
        <v>128</v>
      </c>
      <c r="D3" s="41" t="s">
        <v>128</v>
      </c>
      <c r="E3" s="41" t="s">
        <v>128</v>
      </c>
      <c r="F3" s="41" t="s">
        <v>128</v>
      </c>
      <c r="G3" s="41" t="s">
        <v>128</v>
      </c>
      <c r="H3" s="41" t="s">
        <v>207</v>
      </c>
      <c r="I3" s="41" t="s">
        <v>207</v>
      </c>
      <c r="J3" s="41" t="s">
        <v>130</v>
      </c>
      <c r="K3" s="41">
        <v>2007</v>
      </c>
      <c r="L3" s="41" t="s">
        <v>208</v>
      </c>
      <c r="M3" s="41">
        <v>2010</v>
      </c>
      <c r="N3" s="48" t="str">
        <f>HYPERLINK("https://www.thewindpower.net/manufacturer_en_16.php","Link")</f>
        <v>Link</v>
      </c>
      <c r="O3" s="47">
        <v>45225</v>
      </c>
    </row>
    <row r="4" spans="1:15" ht="12.75">
      <c r="A4" s="41">
        <v>93</v>
      </c>
      <c r="B4" s="41" t="s">
        <v>209</v>
      </c>
      <c r="C4" s="41" t="s">
        <v>128</v>
      </c>
      <c r="D4" s="41" t="s">
        <v>128</v>
      </c>
      <c r="E4" s="41" t="s">
        <v>128</v>
      </c>
      <c r="F4" s="41" t="s">
        <v>128</v>
      </c>
      <c r="G4" s="41" t="s">
        <v>128</v>
      </c>
      <c r="H4" s="41" t="s">
        <v>210</v>
      </c>
      <c r="I4" s="41" t="s">
        <v>210</v>
      </c>
      <c r="J4" s="41" t="s">
        <v>129</v>
      </c>
      <c r="K4" s="41">
        <v>2004</v>
      </c>
      <c r="L4" s="41" t="s">
        <v>211</v>
      </c>
      <c r="M4" s="41">
        <v>2016</v>
      </c>
      <c r="N4" s="48" t="str">
        <f>HYPERLINK("https://www.thewindpower.net/manufacturer_en_93.php","Link")</f>
        <v>Link</v>
      </c>
      <c r="O4" s="47">
        <v>45225</v>
      </c>
    </row>
    <row r="5" ht="12.75">
      <c r="N5" s="48"/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4"/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25</v>
      </c>
      <c r="C3" s="49">
        <v>25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82</v>
      </c>
      <c r="C4" s="49">
        <v>82</v>
      </c>
      <c r="D4" s="49">
        <v>0</v>
      </c>
      <c r="F4" s="41">
        <v>1998</v>
      </c>
      <c r="G4" s="49">
        <f aca="true" t="shared" si="0" ref="G4:I7">B4-B3</f>
        <v>57</v>
      </c>
      <c r="H4" s="49">
        <f t="shared" si="0"/>
        <v>57</v>
      </c>
      <c r="I4" s="49">
        <f t="shared" si="0"/>
        <v>0</v>
      </c>
      <c r="K4" s="41">
        <v>1998</v>
      </c>
      <c r="L4" s="56">
        <f aca="true" t="shared" si="1" ref="L4:M7">(B4-B3)/B3</f>
        <v>2.28</v>
      </c>
      <c r="M4" s="56">
        <f t="shared" si="1"/>
        <v>2.28</v>
      </c>
      <c r="N4" s="56">
        <v>0</v>
      </c>
    </row>
    <row r="5" spans="1:14" ht="12.75">
      <c r="A5" s="41">
        <v>1999</v>
      </c>
      <c r="B5" s="49">
        <v>125</v>
      </c>
      <c r="C5" s="49">
        <v>125</v>
      </c>
      <c r="D5" s="49">
        <v>0</v>
      </c>
      <c r="F5" s="41">
        <v>1999</v>
      </c>
      <c r="G5" s="49">
        <f t="shared" si="0"/>
        <v>43</v>
      </c>
      <c r="H5" s="49">
        <f t="shared" si="0"/>
        <v>43</v>
      </c>
      <c r="I5" s="49">
        <f t="shared" si="0"/>
        <v>0</v>
      </c>
      <c r="K5" s="41">
        <v>1999</v>
      </c>
      <c r="L5" s="56">
        <f t="shared" si="1"/>
        <v>0.524390243902439</v>
      </c>
      <c r="M5" s="56">
        <f t="shared" si="1"/>
        <v>0.524390243902439</v>
      </c>
      <c r="N5" s="56">
        <v>0</v>
      </c>
    </row>
    <row r="6" spans="1:14" ht="12.75">
      <c r="A6" s="41">
        <v>2000</v>
      </c>
      <c r="B6" s="49">
        <v>137</v>
      </c>
      <c r="C6" s="49">
        <v>137</v>
      </c>
      <c r="D6" s="49">
        <v>0</v>
      </c>
      <c r="F6" s="41">
        <v>2000</v>
      </c>
      <c r="G6" s="49">
        <f t="shared" si="0"/>
        <v>12</v>
      </c>
      <c r="H6" s="49">
        <f t="shared" si="0"/>
        <v>12</v>
      </c>
      <c r="I6" s="49">
        <f t="shared" si="0"/>
        <v>0</v>
      </c>
      <c r="K6" s="41">
        <v>2000</v>
      </c>
      <c r="L6" s="56">
        <f t="shared" si="1"/>
        <v>0.096</v>
      </c>
      <c r="M6" s="56">
        <f t="shared" si="1"/>
        <v>0.096</v>
      </c>
      <c r="N6" s="56">
        <v>0</v>
      </c>
    </row>
    <row r="7" spans="1:14" ht="12.75">
      <c r="A7" s="41">
        <v>2001</v>
      </c>
      <c r="B7" s="49">
        <v>207</v>
      </c>
      <c r="C7" s="49">
        <v>207</v>
      </c>
      <c r="D7" s="49">
        <v>0</v>
      </c>
      <c r="F7" s="41">
        <v>2001</v>
      </c>
      <c r="G7" s="49">
        <f t="shared" si="0"/>
        <v>70</v>
      </c>
      <c r="H7" s="49">
        <f t="shared" si="0"/>
        <v>70</v>
      </c>
      <c r="I7" s="49">
        <f t="shared" si="0"/>
        <v>0</v>
      </c>
      <c r="K7" s="41">
        <v>2001</v>
      </c>
      <c r="L7" s="56">
        <f t="shared" si="1"/>
        <v>0.5109489051094891</v>
      </c>
      <c r="M7" s="56">
        <f t="shared" si="1"/>
        <v>0.5109489051094891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2024-04-10T13:48:02Z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